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ace\LTPROJEKT\___2025\____FN BRNO IKK\v1\"/>
    </mc:Choice>
  </mc:AlternateContent>
  <bookViews>
    <workbookView xWindow="0" yWindow="0" windowWidth="0" windowHeight="0"/>
  </bookViews>
  <sheets>
    <sheet name="Rekapitulace stavby" sheetId="1" r:id="rId1"/>
    <sheet name="D.1.01.5-R6 - Interiér -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'D.1.01.5-R6 - Interiér - ...'!$C$116:$K$136</definedName>
    <definedName name="_xlnm.Print_Area" localSheetId="1">'D.1.01.5-R6 - Interiér - ...'!$C$4:$J$76,'D.1.01.5-R6 - Interiér - ...'!$C$82:$J$98,'D.1.01.5-R6 - Interiér - ...'!$C$104:$K$136</definedName>
    <definedName name="_xlnm.Print_Titles" localSheetId="1">'D.1.01.5-R6 - Interiér - 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J119"/>
  <c r="J121"/>
  <c r="J135"/>
  <c r="BK127"/>
  <c r="J133"/>
  <c r="BK121"/>
  <c r="BK133"/>
  <c r="J125"/>
  <c r="BK119"/>
  <c r="J127"/>
  <c r="F34"/>
  <c r="BK129"/>
  <c r="J123"/>
  <c i="1" r="AS94"/>
  <c i="2" r="BK135"/>
  <c r="BK131"/>
  <c r="J129"/>
  <c r="BK125"/>
  <c r="J131"/>
  <c r="BK123"/>
  <c l="1" r="BK118"/>
  <c r="BK117"/>
  <c r="J117"/>
  <c r="J96"/>
  <c r="P118"/>
  <c r="P117"/>
  <c i="1" r="AU95"/>
  <c i="2" r="R118"/>
  <c r="R117"/>
  <c r="T118"/>
  <c r="T117"/>
  <c r="J91"/>
  <c r="F113"/>
  <c r="E85"/>
  <c r="BE125"/>
  <c r="BE129"/>
  <c r="J89"/>
  <c r="J114"/>
  <c r="BE119"/>
  <c r="BE127"/>
  <c r="F92"/>
  <c r="BE133"/>
  <c r="BE131"/>
  <c r="BE121"/>
  <c r="BE123"/>
  <c r="BE135"/>
  <c i="1" r="BA95"/>
  <c r="AU94"/>
  <c i="2" r="F35"/>
  <c i="1" r="BB95"/>
  <c r="BB94"/>
  <c r="W31"/>
  <c r="BA94"/>
  <c r="AW94"/>
  <c r="AK30"/>
  <c i="2" r="F37"/>
  <c i="1" r="BD95"/>
  <c r="BD94"/>
  <c r="W33"/>
  <c i="2" r="F36"/>
  <c i="1" r="BC95"/>
  <c r="BC94"/>
  <c r="AY94"/>
  <c i="2" r="J34"/>
  <c i="1" r="AW95"/>
  <c i="2" l="1" r="J118"/>
  <c r="J97"/>
  <c r="J30"/>
  <c i="1" r="AG95"/>
  <c r="AG94"/>
  <c r="AX94"/>
  <c r="W30"/>
  <c r="W32"/>
  <c i="2" r="J33"/>
  <c i="1" r="AV95"/>
  <c r="AT95"/>
  <c r="AN95"/>
  <c i="2" r="F33"/>
  <c i="1" r="AZ95"/>
  <c r="AZ94"/>
  <c r="W29"/>
  <c i="2" l="1" r="J39"/>
  <c i="1"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<sst xmlns="http://schemas.openxmlformats.org/spreadsheetml/2006/main">
  <si>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</si>
  <si>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</si>
  <si>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</si>
  <si>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</si>
  <si>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{dbbfeb9c-b886-4e07-bfa5-aa48345094f4}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</si>
  <si>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</si>
  <si>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</si>
  <si>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</si>
  <si>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</si>
  <si>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</si>
  <si>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</si>
  <si>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</si>
  <si>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</si>
  <si>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</si>
  <si>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LT36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</si>
  <si>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</si>
  <si>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</si>
  <si>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KORONÁRNÍ JEDNOTKY IKK - Fakultní nemocnice Brno</t>
  </si>
  <si>
    <t>KSO:</t>
  </si>
  <si>
    <t>CC-CZ:</t>
  </si>
  <si>
    <t>Místo:</t>
  </si>
  <si>
    <t xml:space="preserve"> </t>
  </si>
  <si>
    <t>Datum:</t>
  </si>
  <si>
    <t>15. 9. 2025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</si>
  <si>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</si>
  <si>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</si>
  <si>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</si>
  <si>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</si>
  <si>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</si>
  <si>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</si>
  <si>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</si>
  <si>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</si>
  <si>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</si>
  <si>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</si>
  <si>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</si>
  <si>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</si>
  <si>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</si>
  <si>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</si>
  <si>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</si>
  <si>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</si>
  <si>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</si>
  <si>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</si>
  <si>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</si>
  <si>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</si>
  <si>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</si>
  <si>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</si>
  <si>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</si>
  <si>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</si>
  <si>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</si>
  <si>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</si>
  <si>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</si>
  <si>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</si>
  <si>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</si>
  <si>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</si>
  <si>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</si>
  <si>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</si>
  <si>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</si>
  <si>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</si>
  <si>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</si>
  <si>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</si>
  <si>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</si>
  <si>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</si>
  <si>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</si>
  <si>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</si>
  <si>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</si>
  <si>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</si>
  <si>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</si>
  <si>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</si>
  <si>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</si>
  <si>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</si>
  <si>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</si>
  <si>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</si>
  <si>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</si>
  <si>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</si>
  <si>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</si>
  <si>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</si>
  <si>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</si>
  <si>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</si>
  <si>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D.1.01.5-R6</t>
  </si>
  <si>
    <t>Interiér - drobné vybavení</t>
  </si>
  <si>
    <t>STA</t>
  </si>
  <si>
    <t>1</t>
  </si>
  <si>
    <t>{571cb2aa-dfc0-4037-ad08-ba68f04fc6b6}</t>
  </si>
  <si>
    <t>2</t>
  </si>
  <si>
    <t>KRYCÍ LIST SOUPISU PRACÍ</t>
  </si>
  <si>
    <t>Objekt:</t>
  </si>
  <si>
    <t>D.1.01.5-R6 - Interiér - drobné vybavení</t>
  </si>
  <si>
    <t>REKAPITULACE ČLENĚNÍ SOUPISU PRACÍ</t>
  </si>
  <si>
    <t>Kód dílu - Popis</t>
  </si>
  <si>
    <t>Cena celkem [CZK]</t>
  </si>
  <si>
    <t>Náklady ze soupisu prací</t>
  </si>
  <si>
    <t>-1</t>
  </si>
  <si>
    <t>D1 - Interiér - drobné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</si>
  <si>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</si>
  <si>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</si>
  <si>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</si>
  <si>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</si>
  <si>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</si>
  <si>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</si>
  <si>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</si>
  <si>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</si>
  <si>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</si>
  <si>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</si>
  <si>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</si>
  <si>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</si>
  <si>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</si>
  <si>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</si>
  <si>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</si>
  <si>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K</t>
  </si>
  <si>
    <t>T-9002</t>
  </si>
  <si>
    <t>dávkovač dezinfekce pákový</t>
  </si>
  <si>
    <t>ks</t>
  </si>
  <si>
    <t>4</t>
  </si>
  <si>
    <t>P</t>
  </si>
  <si>
    <t>Poznámka k položce:_x000d_
viz PD interiéru</t>
  </si>
  <si>
    <t>T-9003</t>
  </si>
  <si>
    <t>dávkovač mýdla pákový</t>
  </si>
  <si>
    <t>T-9003.1</t>
  </si>
  <si>
    <t>dávkovač mýdla</t>
  </si>
  <si>
    <t>6</t>
  </si>
  <si>
    <t>T-9006</t>
  </si>
  <si>
    <t>koš odpadkový, nášlapný</t>
  </si>
  <si>
    <t>8</t>
  </si>
  <si>
    <t>T-9008</t>
  </si>
  <si>
    <t>zásobník hygienických sáčků</t>
  </si>
  <si>
    <t>10</t>
  </si>
  <si>
    <t>T-9009</t>
  </si>
  <si>
    <t>zásobník papírových ručníků</t>
  </si>
  <si>
    <t>T-9010</t>
  </si>
  <si>
    <t>zásobník toaletního papíru</t>
  </si>
  <si>
    <t>14</t>
  </si>
  <si>
    <t>T-9012</t>
  </si>
  <si>
    <t>WC set</t>
  </si>
  <si>
    <t>16</t>
  </si>
  <si>
    <t>T-9015</t>
  </si>
  <si>
    <t>věšák kovový</t>
  </si>
  <si>
    <t>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</si>
</sst>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="1" customFormat="1" ht="36.96" customHeight="1">
      <c r="AR2" s="13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="1" customFormat="1" ht="12" customHeight="1">
      <c r="B5" s="17"/>
      <c r="D5" s="21" t="s">
        <v>13</v>
      </c>
      <c r="K5" s="22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7"/>
      <c r="BE5" s="23" t="s">
        <v>15</v>
      </c>
      <c r="BS5" s="14" t="s">
        <v>6</v>
      </c>
    </row>
    <row r="6" s="1" customFormat="1" ht="36.96" customHeight="1">
      <c r="B6" s="17"/>
      <c r="D6" s="24" t="s">
        <v>16</v>
      </c>
      <c r="K6" s="25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7"/>
      <c r="BE6" s="26"/>
      <c r="BS6" s="14" t="s">
        <v>6</v>
      </c>
    </row>
    <row r="7" s="1" customFormat="1" ht="12" customHeight="1">
      <c r="B7" s="17"/>
      <c r="D7" s="27" t="s">
        <v>18</v>
      </c>
      <c r="K7" s="22" t="s">
        <v>1</v>
      </c>
      <c r="AK7" s="27" t="s">
        <v>19</v>
      </c>
      <c r="AN7" s="22" t="s">
        <v>1</v>
      </c>
      <c r="AR7" s="17"/>
      <c r="BE7" s="26"/>
      <c r="BS7" s="14" t="s">
        <v>6</v>
      </c>
    </row>
    <row r="8" s="1" customFormat="1" ht="12" customHeight="1">
      <c r="B8" s="17"/>
      <c r="D8" s="27" t="s">
        <v>20</v>
      </c>
      <c r="K8" s="22" t="s">
        <v>21</v>
      </c>
      <c r="AK8" s="27" t="s">
        <v>22</v>
      </c>
      <c r="AN8" s="28" t="s">
        <v>23</v>
      </c>
      <c r="AR8" s="17"/>
      <c r="BE8" s="26"/>
      <c r="BS8" s="14" t="s">
        <v>6</v>
      </c>
    </row>
    <row r="9" s="1" customFormat="1" ht="14.4" customHeight="1">
      <c r="B9" s="17"/>
      <c r="AR9" s="17"/>
      <c r="BE9" s="26"/>
      <c r="BS9" s="14" t="s">
        <v>6</v>
      </c>
    </row>
    <row r="10" s="1" customFormat="1" ht="12" customHeight="1">
      <c r="B10" s="17"/>
      <c r="D10" s="27" t="s">
        <v>24</v>
      </c>
      <c r="AK10" s="27" t="s">
        <v>25</v>
      </c>
      <c r="AN10" s="22" t="s">
        <v>1</v>
      </c>
      <c r="AR10" s="17"/>
      <c r="BE10" s="26"/>
      <c r="BS10" s="14" t="s">
        <v>6</v>
      </c>
    </row>
    <row r="11" s="1" customFormat="1" ht="18.48" customHeight="1">
      <c r="B11" s="17"/>
      <c r="E11" s="22" t="s">
        <v>21</v>
      </c>
      <c r="AK11" s="27" t="s">
        <v>26</v>
      </c>
      <c r="AN11" s="22" t="s">
        <v>1</v>
      </c>
      <c r="AR11" s="17"/>
      <c r="BE11" s="26"/>
      <c r="BS11" s="14" t="s">
        <v>6</v>
      </c>
    </row>
    <row r="12" s="1" customFormat="1" ht="6.96" customHeight="1">
      <c r="B12" s="17"/>
      <c r="AR12" s="17"/>
      <c r="BE12" s="26"/>
      <c r="BS12" s="14" t="s">
        <v>6</v>
      </c>
    </row>
    <row r="13" s="1" customFormat="1" ht="12" customHeight="1">
      <c r="B13" s="17"/>
      <c r="D13" s="27" t="s">
        <v>27</v>
      </c>
      <c r="AK13" s="27" t="s">
        <v>25</v>
      </c>
      <c r="AN13" s="29" t="s">
        <v>28</v>
      </c>
      <c r="AR13" s="17"/>
      <c r="BE13" s="26"/>
      <c r="BS13" s="14" t="s">
        <v>6</v>
      </c>
    </row>
    <row r="14">
      <c r="B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N14" s="29" t="s">
        <v>28</v>
      </c>
      <c r="AR14" s="17"/>
      <c r="BE14" s="26"/>
      <c r="BS14" s="14" t="s">
        <v>6</v>
      </c>
    </row>
    <row r="15" s="1" customFormat="1" ht="6.96" customHeight="1">
      <c r="B15" s="17"/>
      <c r="AR15" s="17"/>
      <c r="BE15" s="26"/>
      <c r="BS15" s="14" t="s">
        <v>3</v>
      </c>
    </row>
    <row r="16" s="1" customFormat="1" ht="12" customHeight="1">
      <c r="B16" s="17"/>
      <c r="D16" s="27" t="s">
        <v>29</v>
      </c>
      <c r="AK16" s="27" t="s">
        <v>25</v>
      </c>
      <c r="AN16" s="22" t="s">
        <v>1</v>
      </c>
      <c r="AR16" s="17"/>
      <c r="BE16" s="26"/>
      <c r="BS16" s="14" t="s">
        <v>3</v>
      </c>
    </row>
    <row r="17" s="1" customFormat="1" ht="18.48" customHeight="1">
      <c r="B17" s="17"/>
      <c r="E17" s="22" t="s">
        <v>21</v>
      </c>
      <c r="AK17" s="27" t="s">
        <v>26</v>
      </c>
      <c r="AN17" s="22" t="s">
        <v>1</v>
      </c>
      <c r="AR17" s="17"/>
      <c r="BE17" s="26"/>
      <c r="BS17" s="14" t="s">
        <v>30</v>
      </c>
    </row>
    <row r="18" s="1" customFormat="1" ht="6.96" customHeight="1">
      <c r="B18" s="17"/>
      <c r="AR18" s="17"/>
      <c r="BE18" s="26"/>
      <c r="BS18" s="14" t="s">
        <v>6</v>
      </c>
    </row>
    <row r="19" s="1" customFormat="1" ht="12" customHeight="1">
      <c r="B19" s="17"/>
      <c r="D19" s="27" t="s">
        <v>31</v>
      </c>
      <c r="AK19" s="27" t="s">
        <v>25</v>
      </c>
      <c r="AN19" s="22" t="s">
        <v>1</v>
      </c>
      <c r="AR19" s="17"/>
      <c r="BE19" s="26"/>
      <c r="BS19" s="14" t="s">
        <v>6</v>
      </c>
    </row>
    <row r="20" s="1" customFormat="1" ht="18.48" customHeight="1">
      <c r="B20" s="17"/>
      <c r="E20" s="22" t="s">
        <v>21</v>
      </c>
      <c r="AK20" s="27" t="s">
        <v>26</v>
      </c>
      <c r="AN20" s="22" t="s">
        <v>1</v>
      </c>
      <c r="AR20" s="17"/>
      <c r="BE20" s="26"/>
      <c r="BS20" s="14" t="s">
        <v>30</v>
      </c>
    </row>
    <row r="21" s="1" customFormat="1" ht="6.96" customHeight="1">
      <c r="B21" s="17"/>
      <c r="AR21" s="17"/>
      <c r="BE21" s="26"/>
    </row>
    <row r="22" s="1" customFormat="1" ht="12" customHeight="1">
      <c r="B22" s="17"/>
      <c r="D22" s="27" t="s">
        <v>32</v>
      </c>
      <c r="AR22" s="17"/>
      <c r="BE22" s="26"/>
    </row>
    <row r="23" s="1" customFormat="1" ht="16.5" customHeight="1">
      <c r="B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7"/>
      <c r="BE23" s="26"/>
    </row>
    <row r="24" s="1" customFormat="1" ht="6.96" customHeight="1">
      <c r="B24" s="17"/>
      <c r="AR24" s="17"/>
      <c r="BE24" s="26"/>
    </row>
    <row r="25" s="1" customFormat="1" ht="6.96" customHeight="1">
      <c r="B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7"/>
      <c r="BE25" s="26"/>
    </row>
    <row r="26" s="2" customFormat="1" ht="25.92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3"/>
      <c r="AQ26" s="33"/>
      <c r="AR26" s="34"/>
      <c r="BE26" s="26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34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35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36</v>
      </c>
      <c r="AL28" s="38"/>
      <c r="AM28" s="38"/>
      <c r="AN28" s="38"/>
      <c r="AO28" s="38"/>
      <c r="AP28" s="33"/>
      <c r="AQ28" s="33"/>
      <c r="AR28" s="34"/>
      <c r="BE28" s="26"/>
    </row>
    <row r="29" s="3" customFormat="1" ht="14.4" customHeight="1">
      <c r="A29" s="3"/>
      <c r="B29" s="39"/>
      <c r="C29" s="3"/>
      <c r="D29" s="27" t="s">
        <v>37</v>
      </c>
      <c r="E29" s="3"/>
      <c r="F29" s="27" t="s">
        <v>38</v>
      </c>
      <c r="G29" s="3"/>
      <c r="H29" s="3"/>
      <c r="I29" s="3"/>
      <c r="J29" s="3"/>
      <c r="K29" s="3"/>
      <c r="L29" s="40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ROUND(AV94, 2)</f>
        <v>0</v>
      </c>
      <c r="AL29" s="3"/>
      <c r="AM29" s="3"/>
      <c r="AN29" s="3"/>
      <c r="AO29" s="3"/>
      <c r="AP29" s="3"/>
      <c r="AQ29" s="3"/>
      <c r="AR29" s="39"/>
      <c r="BE29" s="42"/>
    </row>
    <row r="30" s="3" customFormat="1" ht="14.4" customHeight="1">
      <c r="A30" s="3"/>
      <c r="B30" s="39"/>
      <c r="C30" s="3"/>
      <c r="D30" s="3"/>
      <c r="E30" s="3"/>
      <c r="F30" s="27" t="s">
        <v>39</v>
      </c>
      <c r="G30" s="3"/>
      <c r="H30" s="3"/>
      <c r="I30" s="3"/>
      <c r="J30" s="3"/>
      <c r="K30" s="3"/>
      <c r="L30" s="40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ROUND(AW94, 2)</f>
        <v>0</v>
      </c>
      <c r="AL30" s="3"/>
      <c r="AM30" s="3"/>
      <c r="AN30" s="3"/>
      <c r="AO30" s="3"/>
      <c r="AP30" s="3"/>
      <c r="AQ30" s="3"/>
      <c r="AR30" s="39"/>
      <c r="BE30" s="42"/>
    </row>
    <row r="31" hidden="1" s="3" customFormat="1" ht="14.4" customHeight="1">
      <c r="A31" s="3"/>
      <c r="B31" s="39"/>
      <c r="C31" s="3"/>
      <c r="D31" s="3"/>
      <c r="E31" s="3"/>
      <c r="F31" s="27" t="s">
        <v>40</v>
      </c>
      <c r="G31" s="3"/>
      <c r="H31" s="3"/>
      <c r="I31" s="3"/>
      <c r="J31" s="3"/>
      <c r="K31" s="3"/>
      <c r="L31" s="40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9"/>
      <c r="BE31" s="42"/>
    </row>
    <row r="32" hidden="1" s="3" customFormat="1" ht="14.4" customHeight="1">
      <c r="A32" s="3"/>
      <c r="B32" s="39"/>
      <c r="C32" s="3"/>
      <c r="D32" s="3"/>
      <c r="E32" s="3"/>
      <c r="F32" s="27" t="s">
        <v>41</v>
      </c>
      <c r="G32" s="3"/>
      <c r="H32" s="3"/>
      <c r="I32" s="3"/>
      <c r="J32" s="3"/>
      <c r="K32" s="3"/>
      <c r="L32" s="40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9"/>
      <c r="BE32" s="42"/>
    </row>
    <row r="33" hidden="1" s="3" customFormat="1" ht="14.4" customHeight="1">
      <c r="A33" s="3"/>
      <c r="B33" s="39"/>
      <c r="C33" s="3"/>
      <c r="D33" s="3"/>
      <c r="E33" s="3"/>
      <c r="F33" s="27" t="s">
        <v>42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9"/>
      <c r="BE33" s="42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"/>
    </row>
    <row r="35" s="2" customFormat="1" ht="25.92" customHeight="1">
      <c r="A35" s="33"/>
      <c r="B35" s="34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47" t="s">
        <v>45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="1" customFormat="1" ht="14.4" customHeight="1">
      <c r="B38" s="17"/>
      <c r="AR38" s="17"/>
    </row>
    <row r="39" s="1" customFormat="1" ht="14.4" customHeight="1">
      <c r="B39" s="17"/>
      <c r="AR39" s="17"/>
    </row>
    <row r="40" s="1" customFormat="1" ht="14.4" customHeight="1">
      <c r="B40" s="17"/>
      <c r="AR40" s="17"/>
    </row>
    <row r="41" s="1" customFormat="1" ht="14.4" customHeight="1">
      <c r="B41" s="17"/>
      <c r="AR41" s="17"/>
    </row>
    <row r="42" s="1" customFormat="1" ht="14.4" customHeight="1">
      <c r="B42" s="17"/>
      <c r="AR42" s="17"/>
    </row>
    <row r="43" s="1" customFormat="1" ht="14.4" customHeight="1">
      <c r="B43" s="17"/>
      <c r="AR43" s="17"/>
    </row>
    <row r="44" s="1" customFormat="1" ht="14.4" customHeight="1">
      <c r="B44" s="17"/>
      <c r="AR44" s="17"/>
    </row>
    <row r="45" s="1" customFormat="1" ht="14.4" customHeight="1">
      <c r="B45" s="17"/>
      <c r="AR45" s="17"/>
    </row>
    <row r="46" s="1" customFormat="1" ht="14.4" customHeight="1">
      <c r="B46" s="17"/>
      <c r="AR46" s="17"/>
    </row>
    <row r="47" s="1" customFormat="1" ht="14.4" customHeight="1">
      <c r="B47" s="17"/>
      <c r="AR47" s="17"/>
    </row>
    <row r="48" s="1" customFormat="1" ht="14.4" customHeight="1">
      <c r="B48" s="17"/>
      <c r="AR48" s="17"/>
    </row>
    <row r="49" s="2" customFormat="1" ht="14.4" customHeight="1">
      <c r="B49" s="50"/>
      <c r="D49" s="51" t="s">
        <v>46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47</v>
      </c>
      <c r="AI49" s="52"/>
      <c r="AJ49" s="52"/>
      <c r="AK49" s="52"/>
      <c r="AL49" s="52"/>
      <c r="AM49" s="52"/>
      <c r="AN49" s="52"/>
      <c r="AO49" s="52"/>
      <c r="AR49" s="50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2" customFormat="1">
      <c r="A60" s="33"/>
      <c r="B60" s="34"/>
      <c r="C60" s="33"/>
      <c r="D60" s="53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3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3" t="s">
        <v>48</v>
      </c>
      <c r="AI60" s="36"/>
      <c r="AJ60" s="36"/>
      <c r="AK60" s="36"/>
      <c r="AL60" s="36"/>
      <c r="AM60" s="53" t="s">
        <v>49</v>
      </c>
      <c r="AN60" s="36"/>
      <c r="AO60" s="36"/>
      <c r="AP60" s="33"/>
      <c r="AQ60" s="33"/>
      <c r="AR60" s="34"/>
      <c r="BE60" s="33"/>
    </row>
    <row r="61">
      <c r="B61" s="17"/>
      <c r="AR61" s="17"/>
    </row>
    <row r="62">
      <c r="B62" s="17"/>
      <c r="AR62" s="17"/>
    </row>
    <row r="63">
      <c r="B63" s="17"/>
      <c r="AR63" s="17"/>
    </row>
    <row r="64" s="2" customFormat="1">
      <c r="A64" s="33"/>
      <c r="B64" s="34"/>
      <c r="C64" s="33"/>
      <c r="D64" s="51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1" t="s">
        <v>51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4"/>
      <c r="BE64" s="33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2" customFormat="1">
      <c r="A75" s="33"/>
      <c r="B75" s="34"/>
      <c r="C75" s="33"/>
      <c r="D75" s="53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3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3" t="s">
        <v>48</v>
      </c>
      <c r="AI75" s="36"/>
      <c r="AJ75" s="36"/>
      <c r="AK75" s="36"/>
      <c r="AL75" s="36"/>
      <c r="AM75" s="53" t="s">
        <v>49</v>
      </c>
      <c r="AN75" s="36"/>
      <c r="AO75" s="36"/>
      <c r="AP75" s="33"/>
      <c r="AQ75" s="33"/>
      <c r="AR75" s="34"/>
      <c r="BE75" s="33"/>
    </row>
    <row r="76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="2" customFormat="1" ht="6.96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33"/>
    </row>
    <row r="81" s="2" customFormat="1" ht="6.96" customHeight="1">
      <c r="A81" s="33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33"/>
    </row>
    <row r="82" s="2" customFormat="1" ht="24.96" customHeight="1">
      <c r="A82" s="33"/>
      <c r="B82" s="34"/>
      <c r="C82" s="18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="4" customFormat="1" ht="12" customHeight="1">
      <c r="A84" s="4"/>
      <c r="B84" s="59"/>
      <c r="C84" s="27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LT36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9"/>
      <c r="BE84" s="4"/>
    </row>
    <row r="85" s="5" customFormat="1" ht="36.96" customHeight="1">
      <c r="A85" s="5"/>
      <c r="B85" s="60"/>
      <c r="C85" s="61" t="s">
        <v>16</v>
      </c>
      <c r="D85" s="5"/>
      <c r="E85" s="5"/>
      <c r="F85" s="5"/>
      <c r="G85" s="5"/>
      <c r="H85" s="5"/>
      <c r="I85" s="5"/>
      <c r="J85" s="5"/>
      <c r="K85" s="5"/>
      <c r="L85" s="62" t="str">
        <f>K6</f>
        <v>REKONSTRUKCE KORONÁRNÍ JEDNOTKY IKK - Fakultní nemocnice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0"/>
      <c r="BE85" s="5"/>
    </row>
    <row r="86" s="2" customFormat="1" ht="6.96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63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64" t="str">
        <f>IF(AN8= "","",AN8)</f>
        <v>15. 9. 2025</v>
      </c>
      <c r="AN87" s="64"/>
      <c r="AO87" s="33"/>
      <c r="AP87" s="33"/>
      <c r="AQ87" s="33"/>
      <c r="AR87" s="34"/>
      <c r="B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="2" customFormat="1" ht="15.15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65" t="str">
        <f>IF(E17="","",E17)</f>
        <v xml:space="preserve"> </v>
      </c>
      <c r="AN89" s="4"/>
      <c r="AO89" s="4"/>
      <c r="AP89" s="4"/>
      <c r="AQ89" s="33"/>
      <c r="AR89" s="34"/>
      <c r="AS89" s="66" t="s">
        <v>53</v>
      </c>
      <c r="AT89" s="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3"/>
    </row>
    <row r="90" s="2" customFormat="1" ht="15.15" customHeight="1">
      <c r="A90" s="33"/>
      <c r="B90" s="34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31</v>
      </c>
      <c r="AJ90" s="33"/>
      <c r="AK90" s="33"/>
      <c r="AL90" s="33"/>
      <c r="AM90" s="65" t="str">
        <f>IF(E20="","",E20)</f>
        <v xml:space="preserve"> </v>
      </c>
      <c r="AN90" s="4"/>
      <c r="AO90" s="4"/>
      <c r="AP90" s="4"/>
      <c r="AQ90" s="33"/>
      <c r="AR90" s="34"/>
      <c r="AS90" s="70"/>
      <c r="AT90" s="71"/>
      <c r="AU90" s="72"/>
      <c r="AV90" s="72"/>
      <c r="AW90" s="72"/>
      <c r="AX90" s="72"/>
      <c r="AY90" s="72"/>
      <c r="AZ90" s="72"/>
      <c r="BA90" s="72"/>
      <c r="BB90" s="72"/>
      <c r="BC90" s="72"/>
      <c r="BD90" s="73"/>
      <c r="BE90" s="33"/>
    </row>
    <row r="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70"/>
      <c r="AT91" s="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3"/>
    </row>
    <row r="92" s="2" customFormat="1" ht="29.28" customHeight="1">
      <c r="A92" s="33"/>
      <c r="B92" s="34"/>
      <c r="C92" s="74" t="s">
        <v>54</v>
      </c>
      <c r="D92" s="75"/>
      <c r="E92" s="75"/>
      <c r="F92" s="75"/>
      <c r="G92" s="75"/>
      <c r="H92" s="76"/>
      <c r="I92" s="77" t="s">
        <v>55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56</v>
      </c>
      <c r="AH92" s="75"/>
      <c r="AI92" s="75"/>
      <c r="AJ92" s="75"/>
      <c r="AK92" s="75"/>
      <c r="AL92" s="75"/>
      <c r="AM92" s="75"/>
      <c r="AN92" s="77" t="s">
        <v>57</v>
      </c>
      <c r="AO92" s="75"/>
      <c r="AP92" s="79"/>
      <c r="AQ92" s="80" t="s">
        <v>58</v>
      </c>
      <c r="AR92" s="34"/>
      <c r="AS92" s="81" t="s">
        <v>59</v>
      </c>
      <c r="AT92" s="82" t="s">
        <v>60</v>
      </c>
      <c r="AU92" s="82" t="s">
        <v>61</v>
      </c>
      <c r="AV92" s="82" t="s">
        <v>62</v>
      </c>
      <c r="AW92" s="82" t="s">
        <v>63</v>
      </c>
      <c r="AX92" s="82" t="s">
        <v>64</v>
      </c>
      <c r="AY92" s="82" t="s">
        <v>65</v>
      </c>
      <c r="AZ92" s="82" t="s">
        <v>66</v>
      </c>
      <c r="BA92" s="82" t="s">
        <v>67</v>
      </c>
      <c r="BB92" s="82" t="s">
        <v>68</v>
      </c>
      <c r="BC92" s="82" t="s">
        <v>69</v>
      </c>
      <c r="BD92" s="83" t="s">
        <v>70</v>
      </c>
      <c r="BE92" s="33"/>
    </row>
    <row r="93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84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6"/>
      <c r="BE93" s="33"/>
    </row>
    <row r="94" s="6" customFormat="1" ht="32.4" customHeight="1">
      <c r="A94" s="6"/>
      <c r="B94" s="87"/>
      <c r="C94" s="88" t="s">
        <v>71</v>
      </c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90">
        <f>ROUND(AG95,2)</f>
        <v>0</v>
      </c>
      <c r="AH94" s="90"/>
      <c r="AI94" s="90"/>
      <c r="AJ94" s="90"/>
      <c r="AK94" s="90"/>
      <c r="AL94" s="90"/>
      <c r="AM94" s="90"/>
      <c r="AN94" s="91">
        <f>SUM(AG94,AT94)</f>
        <v>0</v>
      </c>
      <c r="AO94" s="91"/>
      <c r="AP94" s="91"/>
      <c r="AQ94" s="92" t="s">
        <v>1</v>
      </c>
      <c r="AR94" s="87"/>
      <c r="AS94" s="93">
        <f>ROUND(AS95,2)</f>
        <v>0</v>
      </c>
      <c r="AT94" s="94">
        <f>ROUND(SUM(AV94:AW94),2)</f>
        <v>0</v>
      </c>
      <c r="AU94" s="95">
        <f>ROUND(AU95,5)</f>
        <v>0</v>
      </c>
      <c r="AV94" s="94">
        <f>ROUND(AZ94*L29,2)</f>
        <v>0</v>
      </c>
      <c r="AW94" s="94">
        <f>ROUND(BA94*L30,2)</f>
        <v>0</v>
      </c>
      <c r="AX94" s="94">
        <f>ROUND(BB94*L29,2)</f>
        <v>0</v>
      </c>
      <c r="AY94" s="94">
        <f>ROUND(BC94*L30,2)</f>
        <v>0</v>
      </c>
      <c r="AZ94" s="94">
        <f>ROUND(AZ95,2)</f>
        <v>0</v>
      </c>
      <c r="BA94" s="94">
        <f>ROUND(BA95,2)</f>
        <v>0</v>
      </c>
      <c r="BB94" s="94">
        <f>ROUND(BB95,2)</f>
        <v>0</v>
      </c>
      <c r="BC94" s="94">
        <f>ROUND(BC95,2)</f>
        <v>0</v>
      </c>
      <c r="BD94" s="96">
        <f>ROUND(BD95,2)</f>
        <v>0</v>
      </c>
      <c r="BE94" s="6"/>
      <c r="BS94" s="97" t="s">
        <v>72</v>
      </c>
      <c r="BT94" s="97" t="s">
        <v>73</v>
      </c>
      <c r="BU94" s="98" t="s">
        <v>74</v>
      </c>
      <c r="BV94" s="97" t="s">
        <v>75</v>
      </c>
      <c r="BW94" s="97" t="s">
        <v>4</v>
      </c>
      <c r="BX94" s="97" t="s">
        <v>76</v>
      </c>
      <c r="CL94" s="97" t="s">
        <v>1</v>
      </c>
    </row>
    <row r="95" s="7" customFormat="1" ht="24.75" customHeight="1">
      <c r="A95" s="99" t="s">
        <v>77</v>
      </c>
      <c r="B95" s="100"/>
      <c r="C95" s="101"/>
      <c r="D95" s="102" t="s">
        <v>78</v>
      </c>
      <c r="E95" s="102"/>
      <c r="F95" s="102"/>
      <c r="G95" s="102"/>
      <c r="H95" s="102"/>
      <c r="I95" s="103"/>
      <c r="J95" s="102" t="s">
        <v>79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'D.1.01.5-R6 - Interiér - ...'!J30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80</v>
      </c>
      <c r="AR95" s="100"/>
      <c r="AS95" s="106">
        <v>0</v>
      </c>
      <c r="AT95" s="107">
        <f>ROUND(SUM(AV95:AW95),2)</f>
        <v>0</v>
      </c>
      <c r="AU95" s="108">
        <f>'D.1.01.5-R6 - Interiér - ...'!P117</f>
        <v>0</v>
      </c>
      <c r="AV95" s="107">
        <f>'D.1.01.5-R6 - Interiér - ...'!J33</f>
        <v>0</v>
      </c>
      <c r="AW95" s="107">
        <f>'D.1.01.5-R6 - Interiér - ...'!J34</f>
        <v>0</v>
      </c>
      <c r="AX95" s="107">
        <f>'D.1.01.5-R6 - Interiér - ...'!J35</f>
        <v>0</v>
      </c>
      <c r="AY95" s="107">
        <f>'D.1.01.5-R6 - Interiér - ...'!J36</f>
        <v>0</v>
      </c>
      <c r="AZ95" s="107">
        <f>'D.1.01.5-R6 - Interiér - ...'!F33</f>
        <v>0</v>
      </c>
      <c r="BA95" s="107">
        <f>'D.1.01.5-R6 - Interiér - ...'!F34</f>
        <v>0</v>
      </c>
      <c r="BB95" s="107">
        <f>'D.1.01.5-R6 - Interiér - ...'!F35</f>
        <v>0</v>
      </c>
      <c r="BC95" s="107">
        <f>'D.1.01.5-R6 - Interiér - ...'!F36</f>
        <v>0</v>
      </c>
      <c r="BD95" s="109">
        <f>'D.1.01.5-R6 - Interiér - ...'!F37</f>
        <v>0</v>
      </c>
      <c r="BE95" s="7"/>
      <c r="BT95" s="110" t="s">
        <v>81</v>
      </c>
      <c r="BV95" s="110" t="s">
        <v>75</v>
      </c>
      <c r="BW95" s="110" t="s">
        <v>82</v>
      </c>
      <c r="BX95" s="110" t="s">
        <v>4</v>
      </c>
      <c r="CL95" s="110" t="s">
        <v>1</v>
      </c>
      <c r="CM95" s="110" t="s">
        <v>83</v>
      </c>
    </row>
    <row r="96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01.5-R6 - Interiér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3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="1" customFormat="1" ht="24.96" customHeight="1">
      <c r="B4" s="17"/>
      <c r="D4" s="18" t="s">
        <v>84</v>
      </c>
      <c r="L4" s="17"/>
      <c r="M4" s="111" t="s">
        <v>10</v>
      </c>
      <c r="AT4" s="14" t="s">
        <v>3</v>
      </c>
    </row>
    <row r="5" s="1" customFormat="1" ht="6.96" customHeight="1">
      <c r="B5" s="17"/>
      <c r="L5" s="17"/>
    </row>
    <row r="6" s="1" customFormat="1" ht="12" customHeight="1">
      <c r="B6" s="17"/>
      <c r="D6" s="27" t="s">
        <v>16</v>
      </c>
      <c r="L6" s="17"/>
    </row>
    <row r="7" s="1" customFormat="1" ht="26.25" customHeight="1">
      <c r="B7" s="17"/>
      <c r="E7" s="112" t="str">
        <f>'Rekapitulace stavby'!K6</f>
        <v>REKONSTRUKCE KORONÁRNÍ JEDNOTKY IKK - Fakultní nemocnice Brno</v>
      </c>
      <c r="F7" s="27"/>
      <c r="G7" s="27"/>
      <c r="H7" s="27"/>
      <c r="L7" s="17"/>
    </row>
    <row r="8" s="2" customFormat="1" ht="12" customHeight="1">
      <c r="A8" s="33"/>
      <c r="B8" s="34"/>
      <c r="C8" s="33"/>
      <c r="D8" s="27" t="s">
        <v>85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4"/>
      <c r="C9" s="33"/>
      <c r="D9" s="33"/>
      <c r="E9" s="62" t="s">
        <v>86</v>
      </c>
      <c r="F9" s="33"/>
      <c r="G9" s="33"/>
      <c r="H9" s="3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4"/>
      <c r="C11" s="33"/>
      <c r="D11" s="27" t="s">
        <v>18</v>
      </c>
      <c r="E11" s="33"/>
      <c r="F11" s="22" t="s">
        <v>1</v>
      </c>
      <c r="G11" s="33"/>
      <c r="H11" s="33"/>
      <c r="I11" s="27" t="s">
        <v>19</v>
      </c>
      <c r="J11" s="2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4"/>
      <c r="C12" s="33"/>
      <c r="D12" s="27" t="s">
        <v>20</v>
      </c>
      <c r="E12" s="33"/>
      <c r="F12" s="22" t="s">
        <v>21</v>
      </c>
      <c r="G12" s="33"/>
      <c r="H12" s="33"/>
      <c r="I12" s="27" t="s">
        <v>22</v>
      </c>
      <c r="J12" s="64" t="str">
        <f>'Rekapitulace stavby'!AN8</f>
        <v>15. 9. 2025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4"/>
      <c r="C15" s="33"/>
      <c r="D15" s="33"/>
      <c r="E15" s="22" t="str">
        <f>IF('Rekapitulace stavby'!E11="","",'Rekapitulace stavby'!E11)</f>
        <v xml:space="preserve"> </v>
      </c>
      <c r="F15" s="33"/>
      <c r="G15" s="33"/>
      <c r="H15" s="33"/>
      <c r="I15" s="27" t="s">
        <v>26</v>
      </c>
      <c r="J15" s="2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4"/>
      <c r="C17" s="33"/>
      <c r="D17" s="27" t="s">
        <v>27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4"/>
      <c r="C18" s="33"/>
      <c r="D18" s="33"/>
      <c r="E18" s="28" t="str">
        <f>'Rekapitulace stavby'!E14</f>
        <v>Vyplň údaj</v>
      </c>
      <c r="F18" s="22"/>
      <c r="G18" s="22"/>
      <c r="H18" s="22"/>
      <c r="I18" s="27" t="s">
        <v>26</v>
      </c>
      <c r="J18" s="28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4"/>
      <c r="C20" s="33"/>
      <c r="D20" s="27" t="s">
        <v>29</v>
      </c>
      <c r="E20" s="33"/>
      <c r="F20" s="33"/>
      <c r="G20" s="33"/>
      <c r="H20" s="33"/>
      <c r="I20" s="27" t="s">
        <v>25</v>
      </c>
      <c r="J20" s="2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4"/>
      <c r="C21" s="33"/>
      <c r="D21" s="33"/>
      <c r="E21" s="22" t="str">
        <f>IF('Rekapitulace stavby'!E17="","",'Rekapitulace stavby'!E17)</f>
        <v xml:space="preserve"> </v>
      </c>
      <c r="F21" s="33"/>
      <c r="G21" s="33"/>
      <c r="H21" s="33"/>
      <c r="I21" s="27" t="s">
        <v>26</v>
      </c>
      <c r="J21" s="2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4"/>
      <c r="C23" s="33"/>
      <c r="D23" s="27" t="s">
        <v>31</v>
      </c>
      <c r="E23" s="33"/>
      <c r="F23" s="33"/>
      <c r="G23" s="33"/>
      <c r="H23" s="33"/>
      <c r="I23" s="27" t="s">
        <v>25</v>
      </c>
      <c r="J23" s="2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4"/>
      <c r="C24" s="33"/>
      <c r="D24" s="33"/>
      <c r="E24" s="22" t="str">
        <f>IF('Rekapitulace stavby'!E20="","",'Rekapitulace stavby'!E20)</f>
        <v xml:space="preserve"> </v>
      </c>
      <c r="F24" s="33"/>
      <c r="G24" s="33"/>
      <c r="H24" s="33"/>
      <c r="I24" s="27" t="s">
        <v>26</v>
      </c>
      <c r="J24" s="2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4"/>
      <c r="C26" s="33"/>
      <c r="D26" s="27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13"/>
      <c r="B27" s="114"/>
      <c r="C27" s="113"/>
      <c r="D27" s="113"/>
      <c r="E27" s="31" t="s">
        <v>1</v>
      </c>
      <c r="F27" s="31"/>
      <c r="G27" s="31"/>
      <c r="H27" s="3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4"/>
      <c r="C29" s="33"/>
      <c r="D29" s="85"/>
      <c r="E29" s="85"/>
      <c r="F29" s="85"/>
      <c r="G29" s="85"/>
      <c r="H29" s="85"/>
      <c r="I29" s="85"/>
      <c r="J29" s="85"/>
      <c r="K29" s="85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4"/>
      <c r="C30" s="33"/>
      <c r="D30" s="116" t="s">
        <v>33</v>
      </c>
      <c r="E30" s="33"/>
      <c r="F30" s="33"/>
      <c r="G30" s="33"/>
      <c r="H30" s="33"/>
      <c r="I30" s="33"/>
      <c r="J30" s="91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4"/>
      <c r="C31" s="33"/>
      <c r="D31" s="85"/>
      <c r="E31" s="85"/>
      <c r="F31" s="85"/>
      <c r="G31" s="85"/>
      <c r="H31" s="85"/>
      <c r="I31" s="85"/>
      <c r="J31" s="85"/>
      <c r="K31" s="85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4"/>
      <c r="C32" s="33"/>
      <c r="D32" s="33"/>
      <c r="E32" s="33"/>
      <c r="F32" s="38" t="s">
        <v>35</v>
      </c>
      <c r="G32" s="33"/>
      <c r="H32" s="33"/>
      <c r="I32" s="38" t="s">
        <v>34</v>
      </c>
      <c r="J32" s="38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4"/>
      <c r="C33" s="33"/>
      <c r="D33" s="117" t="s">
        <v>37</v>
      </c>
      <c r="E33" s="27" t="s">
        <v>38</v>
      </c>
      <c r="F33" s="118">
        <f>ROUND((SUM(BE117:BE136)),  2)</f>
        <v>0</v>
      </c>
      <c r="G33" s="33"/>
      <c r="H33" s="33"/>
      <c r="I33" s="119">
        <v>0.20999999999999999</v>
      </c>
      <c r="J33" s="118">
        <f>ROUND(((SUM(BE117:BE136))*I33),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4"/>
      <c r="C34" s="33"/>
      <c r="D34" s="33"/>
      <c r="E34" s="27" t="s">
        <v>39</v>
      </c>
      <c r="F34" s="118">
        <f>ROUND((SUM(BF117:BF136)),  2)</f>
        <v>0</v>
      </c>
      <c r="G34" s="33"/>
      <c r="H34" s="33"/>
      <c r="I34" s="119">
        <v>0.12</v>
      </c>
      <c r="J34" s="118">
        <f>ROUND(((SUM(BF117:BF136))*I34),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4"/>
      <c r="C35" s="33"/>
      <c r="D35" s="33"/>
      <c r="E35" s="27" t="s">
        <v>40</v>
      </c>
      <c r="F35" s="118">
        <f>ROUND((SUM(BG117:BG136)),  2)</f>
        <v>0</v>
      </c>
      <c r="G35" s="33"/>
      <c r="H35" s="33"/>
      <c r="I35" s="119">
        <v>0.20999999999999999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4"/>
      <c r="C36" s="33"/>
      <c r="D36" s="33"/>
      <c r="E36" s="27" t="s">
        <v>41</v>
      </c>
      <c r="F36" s="118">
        <f>ROUND((SUM(BH117:BH136)),  2)</f>
        <v>0</v>
      </c>
      <c r="G36" s="33"/>
      <c r="H36" s="33"/>
      <c r="I36" s="119">
        <v>0.12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4"/>
      <c r="C37" s="33"/>
      <c r="D37" s="33"/>
      <c r="E37" s="27" t="s">
        <v>42</v>
      </c>
      <c r="F37" s="118">
        <f>ROUND((SUM(BI117:BI136)),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4"/>
      <c r="C39" s="120"/>
      <c r="D39" s="121" t="s">
        <v>43</v>
      </c>
      <c r="E39" s="76"/>
      <c r="F39" s="76"/>
      <c r="G39" s="122" t="s">
        <v>44</v>
      </c>
      <c r="H39" s="123" t="s">
        <v>45</v>
      </c>
      <c r="I39" s="76"/>
      <c r="J39" s="124">
        <f>SUM(J30:J37)</f>
        <v>0</v>
      </c>
      <c r="K39" s="125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0"/>
      <c r="D50" s="51" t="s">
        <v>46</v>
      </c>
      <c r="E50" s="52"/>
      <c r="F50" s="52"/>
      <c r="G50" s="51" t="s">
        <v>47</v>
      </c>
      <c r="H50" s="52"/>
      <c r="I50" s="52"/>
      <c r="J50" s="52"/>
      <c r="K50" s="52"/>
      <c r="L50" s="5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3"/>
      <c r="B61" s="34"/>
      <c r="C61" s="33"/>
      <c r="D61" s="53" t="s">
        <v>48</v>
      </c>
      <c r="E61" s="36"/>
      <c r="F61" s="126" t="s">
        <v>49</v>
      </c>
      <c r="G61" s="53" t="s">
        <v>48</v>
      </c>
      <c r="H61" s="36"/>
      <c r="I61" s="36"/>
      <c r="J61" s="127" t="s">
        <v>49</v>
      </c>
      <c r="K61" s="36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3"/>
      <c r="B65" s="34"/>
      <c r="C65" s="33"/>
      <c r="D65" s="51" t="s">
        <v>50</v>
      </c>
      <c r="E65" s="54"/>
      <c r="F65" s="54"/>
      <c r="G65" s="51" t="s">
        <v>51</v>
      </c>
      <c r="H65" s="54"/>
      <c r="I65" s="54"/>
      <c r="J65" s="54"/>
      <c r="K65" s="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3"/>
      <c r="B76" s="34"/>
      <c r="C76" s="33"/>
      <c r="D76" s="53" t="s">
        <v>48</v>
      </c>
      <c r="E76" s="36"/>
      <c r="F76" s="126" t="s">
        <v>49</v>
      </c>
      <c r="G76" s="53" t="s">
        <v>48</v>
      </c>
      <c r="H76" s="36"/>
      <c r="I76" s="36"/>
      <c r="J76" s="127" t="s">
        <v>49</v>
      </c>
      <c r="K76" s="36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87</v>
      </c>
      <c r="D82" s="33"/>
      <c r="E82" s="33"/>
      <c r="F82" s="33"/>
      <c r="G82" s="33"/>
      <c r="H82" s="33"/>
      <c r="I82" s="33"/>
      <c r="J82" s="33"/>
      <c r="K82" s="33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3"/>
      <c r="D85" s="33"/>
      <c r="E85" s="112" t="str">
        <f>E7</f>
        <v>REKONSTRUKCE KORONÁRNÍ JEDNOTKY IKK - Fakultní nemocnice Brno</v>
      </c>
      <c r="F85" s="27"/>
      <c r="G85" s="27"/>
      <c r="H85" s="27"/>
      <c r="I85" s="33"/>
      <c r="J85" s="33"/>
      <c r="K85" s="33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85</v>
      </c>
      <c r="D86" s="33"/>
      <c r="E86" s="33"/>
      <c r="F86" s="33"/>
      <c r="G86" s="33"/>
      <c r="H86" s="33"/>
      <c r="I86" s="33"/>
      <c r="J86" s="33"/>
      <c r="K86" s="33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3"/>
      <c r="D87" s="33"/>
      <c r="E87" s="62" t="str">
        <f>E9</f>
        <v>D.1.01.5-R6 - Interiér - drobné vybavení</v>
      </c>
      <c r="F87" s="33"/>
      <c r="G87" s="33"/>
      <c r="H87" s="33"/>
      <c r="I87" s="33"/>
      <c r="J87" s="33"/>
      <c r="K87" s="33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3"/>
      <c r="E89" s="33"/>
      <c r="F89" s="22" t="str">
        <f>F12</f>
        <v xml:space="preserve"> </v>
      </c>
      <c r="G89" s="33"/>
      <c r="H89" s="33"/>
      <c r="I89" s="27" t="s">
        <v>22</v>
      </c>
      <c r="J89" s="64" t="str">
        <f>IF(J12="","",J12)</f>
        <v>15. 9. 2025</v>
      </c>
      <c r="K89" s="33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3"/>
      <c r="E91" s="33"/>
      <c r="F91" s="22" t="str">
        <f>E15</f>
        <v xml:space="preserve"> </v>
      </c>
      <c r="G91" s="33"/>
      <c r="H91" s="33"/>
      <c r="I91" s="27" t="s">
        <v>29</v>
      </c>
      <c r="J91" s="31" t="str">
        <f>E21</f>
        <v xml:space="preserve"> </v>
      </c>
      <c r="K91" s="33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3"/>
      <c r="E92" s="33"/>
      <c r="F92" s="22" t="str">
        <f>IF(E18="","",E18)</f>
        <v>Vyplň údaj</v>
      </c>
      <c r="G92" s="33"/>
      <c r="H92" s="33"/>
      <c r="I92" s="27" t="s">
        <v>31</v>
      </c>
      <c r="J92" s="31" t="str">
        <f>E24</f>
        <v xml:space="preserve"> </v>
      </c>
      <c r="K92" s="33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28" t="s">
        <v>88</v>
      </c>
      <c r="D94" s="120"/>
      <c r="E94" s="120"/>
      <c r="F94" s="120"/>
      <c r="G94" s="120"/>
      <c r="H94" s="120"/>
      <c r="I94" s="120"/>
      <c r="J94" s="129" t="s">
        <v>89</v>
      </c>
      <c r="K94" s="120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30" t="s">
        <v>90</v>
      </c>
      <c r="D96" s="33"/>
      <c r="E96" s="33"/>
      <c r="F96" s="33"/>
      <c r="G96" s="33"/>
      <c r="H96" s="33"/>
      <c r="I96" s="33"/>
      <c r="J96" s="91">
        <f>J117</f>
        <v>0</v>
      </c>
      <c r="K96" s="3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91</v>
      </c>
    </row>
    <row r="97" s="9" customFormat="1" ht="24.96" customHeight="1">
      <c r="A97" s="9"/>
      <c r="B97" s="131"/>
      <c r="C97" s="9"/>
      <c r="D97" s="132" t="s">
        <v>92</v>
      </c>
      <c r="E97" s="133"/>
      <c r="F97" s="133"/>
      <c r="G97" s="133"/>
      <c r="H97" s="133"/>
      <c r="I97" s="133"/>
      <c r="J97" s="134">
        <f>J118</f>
        <v>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18" t="s">
        <v>93</v>
      </c>
      <c r="D104" s="33"/>
      <c r="E104" s="33"/>
      <c r="F104" s="33"/>
      <c r="G104" s="33"/>
      <c r="H104" s="33"/>
      <c r="I104" s="33"/>
      <c r="J104" s="33"/>
      <c r="K104" s="33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7" t="s">
        <v>16</v>
      </c>
      <c r="D106" s="33"/>
      <c r="E106" s="33"/>
      <c r="F106" s="33"/>
      <c r="G106" s="33"/>
      <c r="H106" s="33"/>
      <c r="I106" s="33"/>
      <c r="J106" s="33"/>
      <c r="K106" s="33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6.25" customHeight="1">
      <c r="A107" s="33"/>
      <c r="B107" s="34"/>
      <c r="C107" s="33"/>
      <c r="D107" s="33"/>
      <c r="E107" s="112" t="str">
        <f>E7</f>
        <v>REKONSTRUKCE KORONÁRNÍ JEDNOTKY IKK - Fakultní nemocnice Brno</v>
      </c>
      <c r="F107" s="27"/>
      <c r="G107" s="27"/>
      <c r="H107" s="27"/>
      <c r="I107" s="33"/>
      <c r="J107" s="33"/>
      <c r="K107" s="33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7" t="s">
        <v>85</v>
      </c>
      <c r="D108" s="33"/>
      <c r="E108" s="33"/>
      <c r="F108" s="33"/>
      <c r="G108" s="33"/>
      <c r="H108" s="33"/>
      <c r="I108" s="33"/>
      <c r="J108" s="33"/>
      <c r="K108" s="33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3"/>
      <c r="D109" s="33"/>
      <c r="E109" s="62" t="str">
        <f>E9</f>
        <v>D.1.01.5-R6 - Interiér - drobné vybavení</v>
      </c>
      <c r="F109" s="33"/>
      <c r="G109" s="33"/>
      <c r="H109" s="33"/>
      <c r="I109" s="33"/>
      <c r="J109" s="33"/>
      <c r="K109" s="33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7" t="s">
        <v>20</v>
      </c>
      <c r="D111" s="33"/>
      <c r="E111" s="33"/>
      <c r="F111" s="22" t="str">
        <f>F12</f>
        <v xml:space="preserve"> </v>
      </c>
      <c r="G111" s="33"/>
      <c r="H111" s="33"/>
      <c r="I111" s="27" t="s">
        <v>22</v>
      </c>
      <c r="J111" s="64" t="str">
        <f>IF(J12="","",J12)</f>
        <v>15. 9. 2025</v>
      </c>
      <c r="K111" s="33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24</v>
      </c>
      <c r="D113" s="33"/>
      <c r="E113" s="33"/>
      <c r="F113" s="22" t="str">
        <f>E15</f>
        <v xml:space="preserve"> </v>
      </c>
      <c r="G113" s="33"/>
      <c r="H113" s="33"/>
      <c r="I113" s="27" t="s">
        <v>29</v>
      </c>
      <c r="J113" s="31" t="str">
        <f>E21</f>
        <v xml:space="preserve"> </v>
      </c>
      <c r="K113" s="33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7" t="s">
        <v>27</v>
      </c>
      <c r="D114" s="33"/>
      <c r="E114" s="33"/>
      <c r="F114" s="22" t="str">
        <f>IF(E18="","",E18)</f>
        <v>Vyplň údaj</v>
      </c>
      <c r="G114" s="33"/>
      <c r="H114" s="33"/>
      <c r="I114" s="27" t="s">
        <v>31</v>
      </c>
      <c r="J114" s="31" t="str">
        <f>E24</f>
        <v xml:space="preserve"> </v>
      </c>
      <c r="K114" s="33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0" customFormat="1" ht="29.28" customHeight="1">
      <c r="A116" s="135"/>
      <c r="B116" s="136"/>
      <c r="C116" s="137" t="s">
        <v>94</v>
      </c>
      <c r="D116" s="138" t="s">
        <v>58</v>
      </c>
      <c r="E116" s="138" t="s">
        <v>54</v>
      </c>
      <c r="F116" s="138" t="s">
        <v>55</v>
      </c>
      <c r="G116" s="138" t="s">
        <v>95</v>
      </c>
      <c r="H116" s="138" t="s">
        <v>96</v>
      </c>
      <c r="I116" s="138" t="s">
        <v>97</v>
      </c>
      <c r="J116" s="138" t="s">
        <v>89</v>
      </c>
      <c r="K116" s="139" t="s">
        <v>98</v>
      </c>
      <c r="L116" s="140"/>
      <c r="M116" s="81" t="s">
        <v>1</v>
      </c>
      <c r="N116" s="82" t="s">
        <v>37</v>
      </c>
      <c r="O116" s="82" t="s">
        <v>99</v>
      </c>
      <c r="P116" s="82" t="s">
        <v>100</v>
      </c>
      <c r="Q116" s="82" t="s">
        <v>101</v>
      </c>
      <c r="R116" s="82" t="s">
        <v>102</v>
      </c>
      <c r="S116" s="82" t="s">
        <v>103</v>
      </c>
      <c r="T116" s="83" t="s">
        <v>104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" customFormat="1" ht="22.8" customHeight="1">
      <c r="A117" s="33"/>
      <c r="B117" s="34"/>
      <c r="C117" s="88" t="s">
        <v>105</v>
      </c>
      <c r="D117" s="33"/>
      <c r="E117" s="33"/>
      <c r="F117" s="33"/>
      <c r="G117" s="33"/>
      <c r="H117" s="33"/>
      <c r="I117" s="33"/>
      <c r="J117" s="141">
        <f>BK117</f>
        <v>0</v>
      </c>
      <c r="K117" s="33"/>
      <c r="L117" s="34"/>
      <c r="M117" s="84"/>
      <c r="N117" s="68"/>
      <c r="O117" s="85"/>
      <c r="P117" s="142">
        <f>P118</f>
        <v>0</v>
      </c>
      <c r="Q117" s="85"/>
      <c r="R117" s="142">
        <f>R118</f>
        <v>0</v>
      </c>
      <c r="S117" s="85"/>
      <c r="T117" s="143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4" t="s">
        <v>72</v>
      </c>
      <c r="AU117" s="14" t="s">
        <v>91</v>
      </c>
      <c r="BK117" s="144">
        <f>BK118</f>
        <v>0</v>
      </c>
    </row>
    <row r="118" s="11" customFormat="1" ht="25.92" customHeight="1">
      <c r="A118" s="11"/>
      <c r="B118" s="145"/>
      <c r="C118" s="11"/>
      <c r="D118" s="146" t="s">
        <v>72</v>
      </c>
      <c r="E118" s="147" t="s">
        <v>106</v>
      </c>
      <c r="F118" s="147" t="s">
        <v>79</v>
      </c>
      <c r="G118" s="11"/>
      <c r="H118" s="11"/>
      <c r="I118" s="148"/>
      <c r="J118" s="149">
        <f>BK118</f>
        <v>0</v>
      </c>
      <c r="K118" s="11"/>
      <c r="L118" s="145"/>
      <c r="M118" s="150"/>
      <c r="N118" s="151"/>
      <c r="O118" s="151"/>
      <c r="P118" s="152">
        <f>SUM(P119:P136)</f>
        <v>0</v>
      </c>
      <c r="Q118" s="151"/>
      <c r="R118" s="152">
        <f>SUM(R119:R136)</f>
        <v>0</v>
      </c>
      <c r="S118" s="151"/>
      <c r="T118" s="153">
        <f>SUM(T119:T136)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6" t="s">
        <v>81</v>
      </c>
      <c r="AT118" s="154" t="s">
        <v>72</v>
      </c>
      <c r="AU118" s="154" t="s">
        <v>73</v>
      </c>
      <c r="AY118" s="146" t="s">
        <v>107</v>
      </c>
      <c r="BK118" s="155">
        <f>SUM(BK119:BK136)</f>
        <v>0</v>
      </c>
    </row>
    <row r="119" s="2" customFormat="1" ht="16.5" customHeight="1">
      <c r="A119" s="33"/>
      <c r="B119" s="156"/>
      <c r="C119" s="157" t="s">
        <v>73</v>
      </c>
      <c r="D119" s="157" t="s">
        <v>108</v>
      </c>
      <c r="E119" s="158" t="s">
        <v>109</v>
      </c>
      <c r="F119" s="159" t="s">
        <v>110</v>
      </c>
      <c r="G119" s="160" t="s">
        <v>111</v>
      </c>
      <c r="H119" s="161">
        <v>17</v>
      </c>
      <c r="I119" s="162"/>
      <c r="J119" s="163">
        <f>ROUND(I119*H119,2)</f>
        <v>0</v>
      </c>
      <c r="K119" s="159" t="s">
        <v>1</v>
      </c>
      <c r="L119" s="34"/>
      <c r="M119" s="164" t="s">
        <v>1</v>
      </c>
      <c r="N119" s="165" t="s">
        <v>38</v>
      </c>
      <c r="O119" s="72"/>
      <c r="P119" s="166">
        <f>O119*H119</f>
        <v>0</v>
      </c>
      <c r="Q119" s="166">
        <v>0</v>
      </c>
      <c r="R119" s="166">
        <f>Q119*H119</f>
        <v>0</v>
      </c>
      <c r="S119" s="166">
        <v>0</v>
      </c>
      <c r="T119" s="16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68" t="s">
        <v>112</v>
      </c>
      <c r="AT119" s="168" t="s">
        <v>108</v>
      </c>
      <c r="AU119" s="168" t="s">
        <v>81</v>
      </c>
      <c r="AY119" s="14" t="s">
        <v>107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14" t="s">
        <v>81</v>
      </c>
      <c r="BK119" s="169">
        <f>ROUND(I119*H119,2)</f>
        <v>0</v>
      </c>
      <c r="BL119" s="14" t="s">
        <v>112</v>
      </c>
      <c r="BM119" s="168" t="s">
        <v>83</v>
      </c>
    </row>
    <row r="120" s="2" customFormat="1">
      <c r="A120" s="33"/>
      <c r="B120" s="34"/>
      <c r="C120" s="33"/>
      <c r="D120" s="170" t="s">
        <v>113</v>
      </c>
      <c r="E120" s="33"/>
      <c r="F120" s="171" t="s">
        <v>114</v>
      </c>
      <c r="G120" s="33"/>
      <c r="H120" s="33"/>
      <c r="I120" s="172"/>
      <c r="J120" s="33"/>
      <c r="K120" s="33"/>
      <c r="L120" s="34"/>
      <c r="M120" s="173"/>
      <c r="N120" s="174"/>
      <c r="O120" s="72"/>
      <c r="P120" s="72"/>
      <c r="Q120" s="72"/>
      <c r="R120" s="72"/>
      <c r="S120" s="72"/>
      <c r="T120" s="7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4" t="s">
        <v>113</v>
      </c>
      <c r="AU120" s="14" t="s">
        <v>81</v>
      </c>
    </row>
    <row r="121" s="2" customFormat="1" ht="16.5" customHeight="1">
      <c r="A121" s="33"/>
      <c r="B121" s="156"/>
      <c r="C121" s="157" t="s">
        <v>73</v>
      </c>
      <c r="D121" s="157" t="s">
        <v>108</v>
      </c>
      <c r="E121" s="158" t="s">
        <v>115</v>
      </c>
      <c r="F121" s="159" t="s">
        <v>116</v>
      </c>
      <c r="G121" s="160" t="s">
        <v>111</v>
      </c>
      <c r="H121" s="161">
        <v>9</v>
      </c>
      <c r="I121" s="162"/>
      <c r="J121" s="163">
        <f>ROUND(I121*H121,2)</f>
        <v>0</v>
      </c>
      <c r="K121" s="159" t="s">
        <v>1</v>
      </c>
      <c r="L121" s="34"/>
      <c r="M121" s="164" t="s">
        <v>1</v>
      </c>
      <c r="N121" s="165" t="s">
        <v>38</v>
      </c>
      <c r="O121" s="72"/>
      <c r="P121" s="166">
        <f>O121*H121</f>
        <v>0</v>
      </c>
      <c r="Q121" s="166">
        <v>0</v>
      </c>
      <c r="R121" s="166">
        <f>Q121*H121</f>
        <v>0</v>
      </c>
      <c r="S121" s="166">
        <v>0</v>
      </c>
      <c r="T121" s="16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8" t="s">
        <v>112</v>
      </c>
      <c r="AT121" s="168" t="s">
        <v>108</v>
      </c>
      <c r="AU121" s="168" t="s">
        <v>81</v>
      </c>
      <c r="AY121" s="14" t="s">
        <v>107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14" t="s">
        <v>81</v>
      </c>
      <c r="BK121" s="169">
        <f>ROUND(I121*H121,2)</f>
        <v>0</v>
      </c>
      <c r="BL121" s="14" t="s">
        <v>112</v>
      </c>
      <c r="BM121" s="168" t="s">
        <v>112</v>
      </c>
    </row>
    <row r="122" s="2" customFormat="1">
      <c r="A122" s="33"/>
      <c r="B122" s="34"/>
      <c r="C122" s="33"/>
      <c r="D122" s="170" t="s">
        <v>113</v>
      </c>
      <c r="E122" s="33"/>
      <c r="F122" s="171" t="s">
        <v>114</v>
      </c>
      <c r="G122" s="33"/>
      <c r="H122" s="33"/>
      <c r="I122" s="172"/>
      <c r="J122" s="33"/>
      <c r="K122" s="33"/>
      <c r="L122" s="34"/>
      <c r="M122" s="173"/>
      <c r="N122" s="174"/>
      <c r="O122" s="72"/>
      <c r="P122" s="72"/>
      <c r="Q122" s="72"/>
      <c r="R122" s="72"/>
      <c r="S122" s="72"/>
      <c r="T122" s="7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4" t="s">
        <v>113</v>
      </c>
      <c r="AU122" s="14" t="s">
        <v>81</v>
      </c>
    </row>
    <row r="123" s="2" customFormat="1" ht="16.5" customHeight="1">
      <c r="A123" s="33"/>
      <c r="B123" s="156"/>
      <c r="C123" s="157" t="s">
        <v>73</v>
      </c>
      <c r="D123" s="157" t="s">
        <v>108</v>
      </c>
      <c r="E123" s="158" t="s">
        <v>117</v>
      </c>
      <c r="F123" s="159" t="s">
        <v>118</v>
      </c>
      <c r="G123" s="160" t="s">
        <v>111</v>
      </c>
      <c r="H123" s="161">
        <v>8</v>
      </c>
      <c r="I123" s="162"/>
      <c r="J123" s="163">
        <f>ROUND(I123*H123,2)</f>
        <v>0</v>
      </c>
      <c r="K123" s="159" t="s">
        <v>1</v>
      </c>
      <c r="L123" s="34"/>
      <c r="M123" s="164" t="s">
        <v>1</v>
      </c>
      <c r="N123" s="165" t="s">
        <v>38</v>
      </c>
      <c r="O123" s="72"/>
      <c r="P123" s="166">
        <f>O123*H123</f>
        <v>0</v>
      </c>
      <c r="Q123" s="166">
        <v>0</v>
      </c>
      <c r="R123" s="166">
        <f>Q123*H123</f>
        <v>0</v>
      </c>
      <c r="S123" s="166">
        <v>0</v>
      </c>
      <c r="T123" s="16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112</v>
      </c>
      <c r="AT123" s="168" t="s">
        <v>108</v>
      </c>
      <c r="AU123" s="168" t="s">
        <v>81</v>
      </c>
      <c r="AY123" s="14" t="s">
        <v>107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14" t="s">
        <v>81</v>
      </c>
      <c r="BK123" s="169">
        <f>ROUND(I123*H123,2)</f>
        <v>0</v>
      </c>
      <c r="BL123" s="14" t="s">
        <v>112</v>
      </c>
      <c r="BM123" s="168" t="s">
        <v>119</v>
      </c>
    </row>
    <row r="124" s="2" customFormat="1">
      <c r="A124" s="33"/>
      <c r="B124" s="34"/>
      <c r="C124" s="33"/>
      <c r="D124" s="170" t="s">
        <v>113</v>
      </c>
      <c r="E124" s="33"/>
      <c r="F124" s="171" t="s">
        <v>114</v>
      </c>
      <c r="G124" s="33"/>
      <c r="H124" s="33"/>
      <c r="I124" s="172"/>
      <c r="J124" s="33"/>
      <c r="K124" s="33"/>
      <c r="L124" s="34"/>
      <c r="M124" s="173"/>
      <c r="N124" s="174"/>
      <c r="O124" s="72"/>
      <c r="P124" s="72"/>
      <c r="Q124" s="72"/>
      <c r="R124" s="72"/>
      <c r="S124" s="72"/>
      <c r="T124" s="7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4" t="s">
        <v>113</v>
      </c>
      <c r="AU124" s="14" t="s">
        <v>81</v>
      </c>
    </row>
    <row r="125" s="2" customFormat="1" ht="16.5" customHeight="1">
      <c r="A125" s="33"/>
      <c r="B125" s="156"/>
      <c r="C125" s="157" t="s">
        <v>73</v>
      </c>
      <c r="D125" s="157" t="s">
        <v>108</v>
      </c>
      <c r="E125" s="158" t="s">
        <v>120</v>
      </c>
      <c r="F125" s="159" t="s">
        <v>121</v>
      </c>
      <c r="G125" s="160" t="s">
        <v>111</v>
      </c>
      <c r="H125" s="161">
        <v>28</v>
      </c>
      <c r="I125" s="162"/>
      <c r="J125" s="163">
        <f>ROUND(I125*H125,2)</f>
        <v>0</v>
      </c>
      <c r="K125" s="159" t="s">
        <v>1</v>
      </c>
      <c r="L125" s="34"/>
      <c r="M125" s="164" t="s">
        <v>1</v>
      </c>
      <c r="N125" s="165" t="s">
        <v>38</v>
      </c>
      <c r="O125" s="72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112</v>
      </c>
      <c r="AT125" s="168" t="s">
        <v>108</v>
      </c>
      <c r="AU125" s="168" t="s">
        <v>81</v>
      </c>
      <c r="AY125" s="14" t="s">
        <v>107</v>
      </c>
      <c r="BE125" s="169">
        <f>IF(N125="základní",J125,0)</f>
        <v>0</v>
      </c>
      <c r="BF125" s="169">
        <f>IF(N125="snížená",J125,0)</f>
        <v>0</v>
      </c>
      <c r="BG125" s="169">
        <f>IF(N125="zákl. přenesená",J125,0)</f>
        <v>0</v>
      </c>
      <c r="BH125" s="169">
        <f>IF(N125="sníž. přenesená",J125,0)</f>
        <v>0</v>
      </c>
      <c r="BI125" s="169">
        <f>IF(N125="nulová",J125,0)</f>
        <v>0</v>
      </c>
      <c r="BJ125" s="14" t="s">
        <v>81</v>
      </c>
      <c r="BK125" s="169">
        <f>ROUND(I125*H125,2)</f>
        <v>0</v>
      </c>
      <c r="BL125" s="14" t="s">
        <v>112</v>
      </c>
      <c r="BM125" s="168" t="s">
        <v>122</v>
      </c>
    </row>
    <row r="126" s="2" customFormat="1">
      <c r="A126" s="33"/>
      <c r="B126" s="34"/>
      <c r="C126" s="33"/>
      <c r="D126" s="170" t="s">
        <v>113</v>
      </c>
      <c r="E126" s="33"/>
      <c r="F126" s="171" t="s">
        <v>114</v>
      </c>
      <c r="G126" s="33"/>
      <c r="H126" s="33"/>
      <c r="I126" s="172"/>
      <c r="J126" s="33"/>
      <c r="K126" s="33"/>
      <c r="L126" s="34"/>
      <c r="M126" s="173"/>
      <c r="N126" s="174"/>
      <c r="O126" s="72"/>
      <c r="P126" s="72"/>
      <c r="Q126" s="72"/>
      <c r="R126" s="72"/>
      <c r="S126" s="72"/>
      <c r="T126" s="7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4" t="s">
        <v>113</v>
      </c>
      <c r="AU126" s="14" t="s">
        <v>81</v>
      </c>
    </row>
    <row r="127" s="2" customFormat="1" ht="16.5" customHeight="1">
      <c r="A127" s="33"/>
      <c r="B127" s="156"/>
      <c r="C127" s="157" t="s">
        <v>73</v>
      </c>
      <c r="D127" s="157" t="s">
        <v>108</v>
      </c>
      <c r="E127" s="158" t="s">
        <v>123</v>
      </c>
      <c r="F127" s="159" t="s">
        <v>124</v>
      </c>
      <c r="G127" s="160" t="s">
        <v>111</v>
      </c>
      <c r="H127" s="161">
        <v>4</v>
      </c>
      <c r="I127" s="162"/>
      <c r="J127" s="163">
        <f>ROUND(I127*H127,2)</f>
        <v>0</v>
      </c>
      <c r="K127" s="159" t="s">
        <v>1</v>
      </c>
      <c r="L127" s="34"/>
      <c r="M127" s="164" t="s">
        <v>1</v>
      </c>
      <c r="N127" s="165" t="s">
        <v>38</v>
      </c>
      <c r="O127" s="72"/>
      <c r="P127" s="166">
        <f>O127*H127</f>
        <v>0</v>
      </c>
      <c r="Q127" s="166">
        <v>0</v>
      </c>
      <c r="R127" s="166">
        <f>Q127*H127</f>
        <v>0</v>
      </c>
      <c r="S127" s="166">
        <v>0</v>
      </c>
      <c r="T127" s="16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112</v>
      </c>
      <c r="AT127" s="168" t="s">
        <v>108</v>
      </c>
      <c r="AU127" s="168" t="s">
        <v>81</v>
      </c>
      <c r="AY127" s="14" t="s">
        <v>107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14" t="s">
        <v>81</v>
      </c>
      <c r="BK127" s="169">
        <f>ROUND(I127*H127,2)</f>
        <v>0</v>
      </c>
      <c r="BL127" s="14" t="s">
        <v>112</v>
      </c>
      <c r="BM127" s="168" t="s">
        <v>125</v>
      </c>
    </row>
    <row r="128" s="2" customFormat="1">
      <c r="A128" s="33"/>
      <c r="B128" s="34"/>
      <c r="C128" s="33"/>
      <c r="D128" s="170" t="s">
        <v>113</v>
      </c>
      <c r="E128" s="33"/>
      <c r="F128" s="171" t="s">
        <v>114</v>
      </c>
      <c r="G128" s="33"/>
      <c r="H128" s="33"/>
      <c r="I128" s="172"/>
      <c r="J128" s="33"/>
      <c r="K128" s="33"/>
      <c r="L128" s="34"/>
      <c r="M128" s="173"/>
      <c r="N128" s="174"/>
      <c r="O128" s="72"/>
      <c r="P128" s="72"/>
      <c r="Q128" s="72"/>
      <c r="R128" s="72"/>
      <c r="S128" s="72"/>
      <c r="T128" s="7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4" t="s">
        <v>113</v>
      </c>
      <c r="AU128" s="14" t="s">
        <v>81</v>
      </c>
    </row>
    <row r="129" s="2" customFormat="1" ht="16.5" customHeight="1">
      <c r="A129" s="33"/>
      <c r="B129" s="156"/>
      <c r="C129" s="157" t="s">
        <v>73</v>
      </c>
      <c r="D129" s="157" t="s">
        <v>108</v>
      </c>
      <c r="E129" s="158" t="s">
        <v>126</v>
      </c>
      <c r="F129" s="159" t="s">
        <v>127</v>
      </c>
      <c r="G129" s="160" t="s">
        <v>111</v>
      </c>
      <c r="H129" s="161">
        <v>17</v>
      </c>
      <c r="I129" s="162"/>
      <c r="J129" s="163">
        <f>ROUND(I129*H129,2)</f>
        <v>0</v>
      </c>
      <c r="K129" s="159" t="s">
        <v>1</v>
      </c>
      <c r="L129" s="34"/>
      <c r="M129" s="164" t="s">
        <v>1</v>
      </c>
      <c r="N129" s="165" t="s">
        <v>38</v>
      </c>
      <c r="O129" s="72"/>
      <c r="P129" s="166">
        <f>O129*H129</f>
        <v>0</v>
      </c>
      <c r="Q129" s="166">
        <v>0</v>
      </c>
      <c r="R129" s="166">
        <f>Q129*H129</f>
        <v>0</v>
      </c>
      <c r="S129" s="166">
        <v>0</v>
      </c>
      <c r="T129" s="16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112</v>
      </c>
      <c r="AT129" s="168" t="s">
        <v>108</v>
      </c>
      <c r="AU129" s="168" t="s">
        <v>81</v>
      </c>
      <c r="AY129" s="14" t="s">
        <v>107</v>
      </c>
      <c r="BE129" s="169">
        <f>IF(N129="základní",J129,0)</f>
        <v>0</v>
      </c>
      <c r="BF129" s="169">
        <f>IF(N129="snížená",J129,0)</f>
        <v>0</v>
      </c>
      <c r="BG129" s="169">
        <f>IF(N129="zákl. přenesená",J129,0)</f>
        <v>0</v>
      </c>
      <c r="BH129" s="169">
        <f>IF(N129="sníž. přenesená",J129,0)</f>
        <v>0</v>
      </c>
      <c r="BI129" s="169">
        <f>IF(N129="nulová",J129,0)</f>
        <v>0</v>
      </c>
      <c r="BJ129" s="14" t="s">
        <v>81</v>
      </c>
      <c r="BK129" s="169">
        <f>ROUND(I129*H129,2)</f>
        <v>0</v>
      </c>
      <c r="BL129" s="14" t="s">
        <v>112</v>
      </c>
      <c r="BM129" s="168" t="s">
        <v>8</v>
      </c>
    </row>
    <row r="130" s="2" customFormat="1">
      <c r="A130" s="33"/>
      <c r="B130" s="34"/>
      <c r="C130" s="33"/>
      <c r="D130" s="170" t="s">
        <v>113</v>
      </c>
      <c r="E130" s="33"/>
      <c r="F130" s="171" t="s">
        <v>114</v>
      </c>
      <c r="G130" s="33"/>
      <c r="H130" s="33"/>
      <c r="I130" s="172"/>
      <c r="J130" s="33"/>
      <c r="K130" s="33"/>
      <c r="L130" s="34"/>
      <c r="M130" s="173"/>
      <c r="N130" s="174"/>
      <c r="O130" s="72"/>
      <c r="P130" s="72"/>
      <c r="Q130" s="72"/>
      <c r="R130" s="72"/>
      <c r="S130" s="72"/>
      <c r="T130" s="7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4" t="s">
        <v>113</v>
      </c>
      <c r="AU130" s="14" t="s">
        <v>81</v>
      </c>
    </row>
    <row r="131" s="2" customFormat="1" ht="16.5" customHeight="1">
      <c r="A131" s="33"/>
      <c r="B131" s="156"/>
      <c r="C131" s="157" t="s">
        <v>73</v>
      </c>
      <c r="D131" s="157" t="s">
        <v>108</v>
      </c>
      <c r="E131" s="158" t="s">
        <v>128</v>
      </c>
      <c r="F131" s="159" t="s">
        <v>129</v>
      </c>
      <c r="G131" s="160" t="s">
        <v>111</v>
      </c>
      <c r="H131" s="161">
        <v>5</v>
      </c>
      <c r="I131" s="162"/>
      <c r="J131" s="163">
        <f>ROUND(I131*H131,2)</f>
        <v>0</v>
      </c>
      <c r="K131" s="159" t="s">
        <v>1</v>
      </c>
      <c r="L131" s="34"/>
      <c r="M131" s="164" t="s">
        <v>1</v>
      </c>
      <c r="N131" s="165" t="s">
        <v>38</v>
      </c>
      <c r="O131" s="72"/>
      <c r="P131" s="166">
        <f>O131*H131</f>
        <v>0</v>
      </c>
      <c r="Q131" s="166">
        <v>0</v>
      </c>
      <c r="R131" s="166">
        <f>Q131*H131</f>
        <v>0</v>
      </c>
      <c r="S131" s="166">
        <v>0</v>
      </c>
      <c r="T131" s="16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8" t="s">
        <v>112</v>
      </c>
      <c r="AT131" s="168" t="s">
        <v>108</v>
      </c>
      <c r="AU131" s="168" t="s">
        <v>81</v>
      </c>
      <c r="AY131" s="14" t="s">
        <v>107</v>
      </c>
      <c r="BE131" s="169">
        <f>IF(N131="základní",J131,0)</f>
        <v>0</v>
      </c>
      <c r="BF131" s="169">
        <f>IF(N131="snížená",J131,0)</f>
        <v>0</v>
      </c>
      <c r="BG131" s="169">
        <f>IF(N131="zákl. přenesená",J131,0)</f>
        <v>0</v>
      </c>
      <c r="BH131" s="169">
        <f>IF(N131="sníž. přenesená",J131,0)</f>
        <v>0</v>
      </c>
      <c r="BI131" s="169">
        <f>IF(N131="nulová",J131,0)</f>
        <v>0</v>
      </c>
      <c r="BJ131" s="14" t="s">
        <v>81</v>
      </c>
      <c r="BK131" s="169">
        <f>ROUND(I131*H131,2)</f>
        <v>0</v>
      </c>
      <c r="BL131" s="14" t="s">
        <v>112</v>
      </c>
      <c r="BM131" s="168" t="s">
        <v>130</v>
      </c>
    </row>
    <row r="132" s="2" customFormat="1">
      <c r="A132" s="33"/>
      <c r="B132" s="34"/>
      <c r="C132" s="33"/>
      <c r="D132" s="170" t="s">
        <v>113</v>
      </c>
      <c r="E132" s="33"/>
      <c r="F132" s="171" t="s">
        <v>114</v>
      </c>
      <c r="G132" s="33"/>
      <c r="H132" s="33"/>
      <c r="I132" s="172"/>
      <c r="J132" s="33"/>
      <c r="K132" s="33"/>
      <c r="L132" s="34"/>
      <c r="M132" s="173"/>
      <c r="N132" s="174"/>
      <c r="O132" s="72"/>
      <c r="P132" s="72"/>
      <c r="Q132" s="72"/>
      <c r="R132" s="72"/>
      <c r="S132" s="72"/>
      <c r="T132" s="7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4" t="s">
        <v>113</v>
      </c>
      <c r="AU132" s="14" t="s">
        <v>81</v>
      </c>
    </row>
    <row r="133" s="2" customFormat="1" ht="16.5" customHeight="1">
      <c r="A133" s="33"/>
      <c r="B133" s="156"/>
      <c r="C133" s="157" t="s">
        <v>73</v>
      </c>
      <c r="D133" s="157" t="s">
        <v>108</v>
      </c>
      <c r="E133" s="158" t="s">
        <v>131</v>
      </c>
      <c r="F133" s="159" t="s">
        <v>132</v>
      </c>
      <c r="G133" s="160" t="s">
        <v>111</v>
      </c>
      <c r="H133" s="161">
        <v>5</v>
      </c>
      <c r="I133" s="162"/>
      <c r="J133" s="163">
        <f>ROUND(I133*H133,2)</f>
        <v>0</v>
      </c>
      <c r="K133" s="159" t="s">
        <v>1</v>
      </c>
      <c r="L133" s="34"/>
      <c r="M133" s="164" t="s">
        <v>1</v>
      </c>
      <c r="N133" s="165" t="s">
        <v>38</v>
      </c>
      <c r="O133" s="72"/>
      <c r="P133" s="166">
        <f>O133*H133</f>
        <v>0</v>
      </c>
      <c r="Q133" s="166">
        <v>0</v>
      </c>
      <c r="R133" s="166">
        <f>Q133*H133</f>
        <v>0</v>
      </c>
      <c r="S133" s="166">
        <v>0</v>
      </c>
      <c r="T133" s="16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8" t="s">
        <v>112</v>
      </c>
      <c r="AT133" s="168" t="s">
        <v>108</v>
      </c>
      <c r="AU133" s="168" t="s">
        <v>81</v>
      </c>
      <c r="AY133" s="14" t="s">
        <v>107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14" t="s">
        <v>81</v>
      </c>
      <c r="BK133" s="169">
        <f>ROUND(I133*H133,2)</f>
        <v>0</v>
      </c>
      <c r="BL133" s="14" t="s">
        <v>112</v>
      </c>
      <c r="BM133" s="168" t="s">
        <v>133</v>
      </c>
    </row>
    <row r="134" s="2" customFormat="1">
      <c r="A134" s="33"/>
      <c r="B134" s="34"/>
      <c r="C134" s="33"/>
      <c r="D134" s="170" t="s">
        <v>113</v>
      </c>
      <c r="E134" s="33"/>
      <c r="F134" s="171" t="s">
        <v>114</v>
      </c>
      <c r="G134" s="33"/>
      <c r="H134" s="33"/>
      <c r="I134" s="172"/>
      <c r="J134" s="33"/>
      <c r="K134" s="33"/>
      <c r="L134" s="34"/>
      <c r="M134" s="173"/>
      <c r="N134" s="174"/>
      <c r="O134" s="72"/>
      <c r="P134" s="72"/>
      <c r="Q134" s="72"/>
      <c r="R134" s="72"/>
      <c r="S134" s="72"/>
      <c r="T134" s="7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4" t="s">
        <v>113</v>
      </c>
      <c r="AU134" s="14" t="s">
        <v>81</v>
      </c>
    </row>
    <row r="135" s="2" customFormat="1" ht="16.5" customHeight="1">
      <c r="A135" s="33"/>
      <c r="B135" s="156"/>
      <c r="C135" s="157" t="s">
        <v>73</v>
      </c>
      <c r="D135" s="157" t="s">
        <v>108</v>
      </c>
      <c r="E135" s="158" t="s">
        <v>134</v>
      </c>
      <c r="F135" s="159" t="s">
        <v>135</v>
      </c>
      <c r="G135" s="160" t="s">
        <v>111</v>
      </c>
      <c r="H135" s="161">
        <v>3</v>
      </c>
      <c r="I135" s="162"/>
      <c r="J135" s="163">
        <f>ROUND(I135*H135,2)</f>
        <v>0</v>
      </c>
      <c r="K135" s="159" t="s">
        <v>1</v>
      </c>
      <c r="L135" s="34"/>
      <c r="M135" s="164" t="s">
        <v>1</v>
      </c>
      <c r="N135" s="165" t="s">
        <v>38</v>
      </c>
      <c r="O135" s="72"/>
      <c r="P135" s="166">
        <f>O135*H135</f>
        <v>0</v>
      </c>
      <c r="Q135" s="166">
        <v>0</v>
      </c>
      <c r="R135" s="166">
        <f>Q135*H135</f>
        <v>0</v>
      </c>
      <c r="S135" s="166">
        <v>0</v>
      </c>
      <c r="T135" s="16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8" t="s">
        <v>112</v>
      </c>
      <c r="AT135" s="168" t="s">
        <v>108</v>
      </c>
      <c r="AU135" s="168" t="s">
        <v>81</v>
      </c>
      <c r="AY135" s="14" t="s">
        <v>107</v>
      </c>
      <c r="BE135" s="169">
        <f>IF(N135="základní",J135,0)</f>
        <v>0</v>
      </c>
      <c r="BF135" s="169">
        <f>IF(N135="snížená",J135,0)</f>
        <v>0</v>
      </c>
      <c r="BG135" s="169">
        <f>IF(N135="zákl. přenesená",J135,0)</f>
        <v>0</v>
      </c>
      <c r="BH135" s="169">
        <f>IF(N135="sníž. přenesená",J135,0)</f>
        <v>0</v>
      </c>
      <c r="BI135" s="169">
        <f>IF(N135="nulová",J135,0)</f>
        <v>0</v>
      </c>
      <c r="BJ135" s="14" t="s">
        <v>81</v>
      </c>
      <c r="BK135" s="169">
        <f>ROUND(I135*H135,2)</f>
        <v>0</v>
      </c>
      <c r="BL135" s="14" t="s">
        <v>112</v>
      </c>
      <c r="BM135" s="168" t="s">
        <v>136</v>
      </c>
    </row>
    <row r="136" s="2" customFormat="1">
      <c r="A136" s="33"/>
      <c r="B136" s="34"/>
      <c r="C136" s="33"/>
      <c r="D136" s="170" t="s">
        <v>113</v>
      </c>
      <c r="E136" s="33"/>
      <c r="F136" s="171" t="s">
        <v>114</v>
      </c>
      <c r="G136" s="33"/>
      <c r="H136" s="33"/>
      <c r="I136" s="172"/>
      <c r="J136" s="33"/>
      <c r="K136" s="33"/>
      <c r="L136" s="34"/>
      <c r="M136" s="175"/>
      <c r="N136" s="176"/>
      <c r="O136" s="177"/>
      <c r="P136" s="177"/>
      <c r="Q136" s="177"/>
      <c r="R136" s="177"/>
      <c r="S136" s="177"/>
      <c r="T136" s="17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4" t="s">
        <v>113</v>
      </c>
      <c r="AU136" s="14" t="s">
        <v>81</v>
      </c>
    </row>
    <row r="137" s="2" customFormat="1" ht="6.96" customHeight="1">
      <c r="A137" s="33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34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3249B100BD22478CCE4B3976621DE7" ma:contentTypeVersion="0" ma:contentTypeDescription="Vytvoří nový dokument" ma:contentTypeScope="" ma:versionID="89f0987e502fe9e0c253804519827dd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0885882fb67022fa0e44908e625f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9937B5-D5C1-4B35-9521-56BF465388C3}"/>
</file>

<file path=customXml/itemProps2.xml><?xml version="1.0" encoding="utf-8"?>
<ds:datastoreItem xmlns:ds="http://schemas.openxmlformats.org/officeDocument/2006/customXml" ds:itemID="{EDC3A17B-2898-4B80-ADAE-9B98D3876DD4}"/>
</file>

<file path=customXml/itemProps3.xml><?xml version="1.0" encoding="utf-8"?>
<ds:datastoreItem xmlns:ds="http://schemas.openxmlformats.org/officeDocument/2006/customXml" ds:itemID="{4F0EC821-CEA0-4629-BCA4-9CE3029D6B77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Aigel</dc:creator>
  <cp:lastModifiedBy>Petr Aigel</cp:lastModifiedBy>
  <dcterms:created xsi:type="dcterms:W3CDTF">2025-09-19T08:16:03Z</dcterms:created>
  <dcterms:modified xsi:type="dcterms:W3CDTF">2025-09-19T08:16:04Z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0x010100713249B100BD22478CCE4B3976621DE7</vt:lpwstr>
  </property>
</Properties>
</file>